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JERCICIOS\METODO RACIONAL\"/>
    </mc:Choice>
  </mc:AlternateContent>
  <xr:revisionPtr revIDLastSave="0" documentId="8_{BAD224DB-6DCF-4C92-9FAC-A43C86C100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strucciones" sheetId="9" r:id="rId1"/>
    <sheet name="ESCORRENTIA" sheetId="1" r:id="rId2"/>
    <sheet name="IDF HERMOSILLO OBS." sheetId="8" r:id="rId3"/>
  </sheets>
  <definedNames>
    <definedName name="I">ESCORRENTIA!$A$9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  <c r="B14" i="1" s="1"/>
  <c r="G7" i="1"/>
  <c r="G9" i="1"/>
  <c r="G10" i="1"/>
  <c r="H21" i="1"/>
  <c r="G6" i="1"/>
  <c r="G5" i="1"/>
  <c r="G11" i="1"/>
  <c r="G13" i="1"/>
  <c r="G12" i="1"/>
  <c r="G8" i="1"/>
  <c r="E21" i="1" l="1"/>
  <c r="C17" i="1"/>
  <c r="C21" i="1"/>
  <c r="C20" i="1"/>
  <c r="C19" i="1"/>
  <c r="K7" i="1" s="1"/>
  <c r="C18" i="1"/>
  <c r="K6" i="1" l="1"/>
  <c r="K9" i="1"/>
  <c r="K5" i="1"/>
  <c r="K8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<sst xmlns="http://schemas.openxmlformats.org/spreadsheetml/2006/main" count="53" uniqueCount="53">
  <si>
    <t>Análisis de Escurrimientos Máximos por medio del Método Racional</t>
  </si>
  <si>
    <t>Cuenca</t>
  </si>
  <si>
    <t>Coeficiente de Escurrimiento C</t>
  </si>
  <si>
    <t>C estandar</t>
  </si>
  <si>
    <t>Area</t>
  </si>
  <si>
    <t>C ponderado</t>
  </si>
  <si>
    <t>Periodo de Retorno</t>
  </si>
  <si>
    <t>Q Max</t>
  </si>
  <si>
    <t>Área km2</t>
  </si>
  <si>
    <t>Calles</t>
  </si>
  <si>
    <t>Tr 5</t>
  </si>
  <si>
    <t>Longitud Cauce Ppal (m)</t>
  </si>
  <si>
    <t>Estacionamientos</t>
  </si>
  <si>
    <t>Tr 10</t>
  </si>
  <si>
    <t xml:space="preserve"> Residencial  (plano)</t>
  </si>
  <si>
    <t>Tr 50</t>
  </si>
  <si>
    <t>Tiempo de Concentración</t>
  </si>
  <si>
    <t>Residencial (lomerio)</t>
  </si>
  <si>
    <t>Tr 100</t>
  </si>
  <si>
    <t>Cota Maxima (m)</t>
  </si>
  <si>
    <t>Taludes</t>
  </si>
  <si>
    <t>Tr 500</t>
  </si>
  <si>
    <t>Cota Minima (m)</t>
  </si>
  <si>
    <t>Parques</t>
  </si>
  <si>
    <t>Pendiente</t>
  </si>
  <si>
    <t>Suelos arenosos y de grava</t>
  </si>
  <si>
    <t>Área comercial</t>
  </si>
  <si>
    <t>Dato</t>
  </si>
  <si>
    <t>Residencial (suburbana)</t>
  </si>
  <si>
    <t xml:space="preserve">Tiempo de Concentracion </t>
  </si>
  <si>
    <t>Total</t>
  </si>
  <si>
    <t>Tr</t>
  </si>
  <si>
    <t>Intensidad</t>
  </si>
  <si>
    <t>Intensidad / TC</t>
  </si>
  <si>
    <t>Coeficiente C</t>
  </si>
  <si>
    <t>Area de Cuenca</t>
  </si>
  <si>
    <t>5</t>
  </si>
  <si>
    <t>10</t>
  </si>
  <si>
    <t>50</t>
  </si>
  <si>
    <t>100</t>
  </si>
  <si>
    <t>500</t>
  </si>
  <si>
    <t>Tiempo  de la Lluvia (min)</t>
  </si>
  <si>
    <t>25</t>
  </si>
  <si>
    <t>Intensidad de lluvias por período de retorno en mm/h</t>
  </si>
  <si>
    <t>200</t>
  </si>
  <si>
    <t>Calculo de Caudal Maximo por Periodo de Retorno para lluvias de 20 minutos</t>
  </si>
  <si>
    <t>PASOS PARA APLICAR EL MÉTODO RACIONAL</t>
  </si>
  <si>
    <t>1.- DEFINIR LA CUENCA</t>
  </si>
  <si>
    <t>3.- OBTENER EL TIEMPO DE CONCENTRACIÓN DE LA CUENCA</t>
  </si>
  <si>
    <t>4.- DEFINIR EL COEFICIENTE C DE LA CUENCA MAPEANDO LAS DIFERENTES COBRFTURAS DE SUELO Y EVALUANDOLAS PONDERADAMENTE RESPECTO AL AREA TOTAL DE LA CUENCA</t>
  </si>
  <si>
    <t>5.- ELEGIR  LA INTENSIDAD DE LLUVIA A PARTIR DE LA TABLA DE INTENSIDAD DURACIÓN FRECUENCIA (IDF) . LA INTENSIDAD A ELEGIR SERÍA DE AQUELLA LLUVIA DE TIEMPO SIMILAR AL TIEMPO DE CONCENTRACIÓN. COMO LAS IDF ESTAN EN mm/hora, CALCULAR LA INTENSDAD EN EL TIEMPO ELEGIDO.</t>
  </si>
  <si>
    <t>2.- OBTENER AREA, LONGITUD DE CAUCE PRINCIPAL, ALTURA DE INICIO DE CAUCE Y DE SALIDA, PENDIENTE DE CAUCE</t>
  </si>
  <si>
    <t>6.- APLICAR LA FORMULA RACIONAL PARA EVALUAR EL PICO DE ESCURRIMIENTO PARA EL PERIODO DE RETORNO ELEGIDO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</si>
</sst>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0"/>
    <numFmt numFmtId="165" formatCode="0.000"/>
    <numFmt numFmtId="166" formatCode="0.0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4"/>
      <color theme="3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theme="0" tint="-0.14999847407452621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theme="1"/>
      </right>
      <top style="thin">
        <color theme="1"/>
      </top>
      <bottom style="medium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double">
        <color rgb="FF3F3F3F"/>
      </left>
      <right style="double">
        <color rgb="FF3F3F3F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indexed="64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medium">
        <color indexed="64"/>
      </left>
      <right style="double">
        <color rgb="FF3F3F3F"/>
      </right>
      <top style="double">
        <color rgb="FF3F3F3F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2" borderId="1" applyNumberFormat="0" applyAlignment="0" applyProtection="0"/>
    <xf numFmtId="0" fontId="4" fillId="3" borderId="2" applyNumberFormat="0" applyAlignment="0" applyProtection="0"/>
    <xf numFmtId="0" fontId="5" fillId="3" borderId="1" applyNumberFormat="0" applyAlignment="0" applyProtection="0"/>
    <xf numFmtId="0" fontId="6" fillId="4" borderId="3" applyNumberFormat="0" applyAlignment="0" applyProtection="0"/>
    <xf numFmtId="0" fontId="2" fillId="5" borderId="4" applyNumberFormat="0" applyFont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</cellStyleXfs>
  <cellXfs count="7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2" fontId="0" fillId="0" borderId="0" xfId="0" applyNumberFormat="1"/>
    <xf numFmtId="2" fontId="1" fillId="0" borderId="0" xfId="0" applyNumberFormat="1" applyFont="1"/>
    <xf numFmtId="0" fontId="0" fillId="0" borderId="0" xfId="0" applyAlignment="1">
      <alignment horizontal="center"/>
    </xf>
    <xf numFmtId="0" fontId="11" fillId="0" borderId="0" xfId="0" applyFont="1"/>
    <xf numFmtId="0" fontId="9" fillId="0" borderId="0" xfId="0" applyFont="1"/>
    <xf numFmtId="0" fontId="0" fillId="10" borderId="0" xfId="0" applyFill="1"/>
    <xf numFmtId="0" fontId="0" fillId="11" borderId="0" xfId="0" applyFill="1"/>
    <xf numFmtId="0" fontId="3" fillId="2" borderId="1" xfId="1"/>
    <xf numFmtId="0" fontId="7" fillId="6" borderId="0" xfId="6"/>
    <xf numFmtId="2" fontId="4" fillId="3" borderId="2" xfId="2" applyNumberFormat="1"/>
    <xf numFmtId="0" fontId="1" fillId="0" borderId="5" xfId="0" applyFont="1" applyBorder="1" applyAlignment="1">
      <alignment horizontal="center"/>
    </xf>
    <xf numFmtId="0" fontId="1" fillId="15" borderId="6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6" fillId="4" borderId="14" xfId="4" applyBorder="1" applyAlignment="1">
      <alignment horizontal="center"/>
    </xf>
    <xf numFmtId="0" fontId="6" fillId="4" borderId="15" xfId="4" applyBorder="1" applyAlignment="1">
      <alignment horizontal="center"/>
    </xf>
    <xf numFmtId="0" fontId="13" fillId="2" borderId="12" xfId="1" applyFont="1" applyBorder="1" applyAlignment="1">
      <alignment vertical="distributed"/>
    </xf>
    <xf numFmtId="0" fontId="13" fillId="2" borderId="1" xfId="1" applyFont="1"/>
    <xf numFmtId="0" fontId="13" fillId="2" borderId="13" xfId="1" applyFont="1" applyBorder="1" applyAlignment="1">
      <alignment horizontal="center"/>
    </xf>
    <xf numFmtId="0" fontId="6" fillId="10" borderId="0" xfId="0" applyFont="1" applyFill="1"/>
    <xf numFmtId="0" fontId="6" fillId="10" borderId="0" xfId="0" applyFont="1" applyFill="1" applyAlignment="1">
      <alignment horizontal="center"/>
    </xf>
    <xf numFmtId="4" fontId="3" fillId="2" borderId="1" xfId="1" applyNumberFormat="1"/>
    <xf numFmtId="4" fontId="0" fillId="0" borderId="0" xfId="0" applyNumberFormat="1" applyAlignment="1">
      <alignment vertical="distributed"/>
    </xf>
    <xf numFmtId="4" fontId="0" fillId="0" borderId="0" xfId="0" applyNumberFormat="1"/>
    <xf numFmtId="4" fontId="1" fillId="12" borderId="0" xfId="0" applyNumberFormat="1" applyFont="1" applyFill="1"/>
    <xf numFmtId="4" fontId="5" fillId="3" borderId="1" xfId="3" applyNumberFormat="1"/>
    <xf numFmtId="4" fontId="1" fillId="12" borderId="0" xfId="0" applyNumberFormat="1" applyFont="1" applyFill="1" applyAlignment="1">
      <alignment vertical="distributed"/>
    </xf>
    <xf numFmtId="164" fontId="5" fillId="3" borderId="1" xfId="3" applyNumberFormat="1"/>
    <xf numFmtId="0" fontId="0" fillId="17" borderId="6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0" borderId="17" xfId="0" applyBorder="1"/>
    <xf numFmtId="0" fontId="12" fillId="5" borderId="17" xfId="5" applyFont="1" applyBorder="1" applyAlignment="1">
      <alignment horizontal="center"/>
    </xf>
    <xf numFmtId="0" fontId="0" fillId="16" borderId="17" xfId="0" applyFill="1" applyBorder="1"/>
    <xf numFmtId="2" fontId="5" fillId="3" borderId="17" xfId="3" applyNumberFormat="1" applyBorder="1"/>
    <xf numFmtId="0" fontId="0" fillId="5" borderId="17" xfId="5" applyFont="1" applyBorder="1" applyAlignment="1">
      <alignment horizontal="center"/>
    </xf>
    <xf numFmtId="0" fontId="3" fillId="2" borderId="17" xfId="1" applyBorder="1"/>
    <xf numFmtId="0" fontId="0" fillId="14" borderId="0" xfId="0" applyFill="1"/>
    <xf numFmtId="0" fontId="16" fillId="14" borderId="0" xfId="7" applyFont="1" applyFill="1"/>
    <xf numFmtId="0" fontId="7" fillId="9" borderId="0" xfId="0" applyFont="1" applyFill="1"/>
    <xf numFmtId="0" fontId="6" fillId="18" borderId="0" xfId="0" applyFont="1" applyFill="1"/>
    <xf numFmtId="0" fontId="7" fillId="18" borderId="0" xfId="7" applyFill="1"/>
    <xf numFmtId="0" fontId="0" fillId="19" borderId="0" xfId="0" applyFill="1"/>
    <xf numFmtId="165" fontId="5" fillId="3" borderId="1" xfId="3" applyNumberFormat="1"/>
    <xf numFmtId="165" fontId="0" fillId="0" borderId="0" xfId="0" applyNumberFormat="1"/>
    <xf numFmtId="0" fontId="17" fillId="12" borderId="3" xfId="4" applyFont="1" applyFill="1"/>
    <xf numFmtId="4" fontId="17" fillId="12" borderId="3" xfId="4" applyNumberFormat="1" applyFont="1" applyFill="1" applyAlignment="1">
      <alignment vertical="distributed"/>
    </xf>
    <xf numFmtId="11" fontId="3" fillId="2" borderId="17" xfId="1" applyNumberFormat="1" applyBorder="1"/>
    <xf numFmtId="11" fontId="0" fillId="14" borderId="0" xfId="0" applyNumberFormat="1" applyFill="1"/>
    <xf numFmtId="166" fontId="0" fillId="0" borderId="0" xfId="0" applyNumberFormat="1"/>
    <xf numFmtId="0" fontId="20" fillId="0" borderId="0" xfId="0" applyFont="1" applyAlignment="1">
      <alignment vertical="center"/>
    </xf>
    <xf numFmtId="0" fontId="19" fillId="20" borderId="17" xfId="0" applyFont="1" applyFill="1" applyBorder="1" applyAlignment="1">
      <alignment horizontal="center" vertical="center"/>
    </xf>
    <xf numFmtId="0" fontId="19" fillId="20" borderId="17" xfId="0" applyFont="1" applyFill="1" applyBorder="1" applyAlignment="1">
      <alignment horizontal="center" vertical="justify"/>
    </xf>
    <xf numFmtId="166" fontId="0" fillId="0" borderId="17" xfId="0" applyNumberFormat="1" applyBorder="1" applyAlignment="1">
      <alignment horizontal="center"/>
    </xf>
    <xf numFmtId="0" fontId="0" fillId="0" borderId="17" xfId="0" applyBorder="1" applyAlignment="1">
      <alignment horizontal="center"/>
    </xf>
    <xf numFmtId="4" fontId="10" fillId="13" borderId="0" xfId="0" applyNumberFormat="1" applyFont="1" applyFill="1" applyAlignment="1">
      <alignment horizontal="center" vertical="distributed"/>
    </xf>
    <xf numFmtId="4" fontId="8" fillId="13" borderId="0" xfId="0" applyNumberFormat="1" applyFont="1" applyFill="1"/>
    <xf numFmtId="0" fontId="14" fillId="10" borderId="0" xfId="0" applyFont="1" applyFill="1" applyAlignment="1">
      <alignment horizontal="center"/>
    </xf>
    <xf numFmtId="0" fontId="15" fillId="10" borderId="0" xfId="0" applyFont="1" applyFill="1" applyAlignment="1">
      <alignment horizontal="center"/>
    </xf>
    <xf numFmtId="0" fontId="6" fillId="10" borderId="9" xfId="0" applyFont="1" applyFill="1" applyBorder="1" applyAlignment="1">
      <alignment horizontal="center" vertical="distributed"/>
    </xf>
    <xf numFmtId="0" fontId="6" fillId="10" borderId="10" xfId="0" applyFont="1" applyFill="1" applyBorder="1" applyAlignment="1">
      <alignment horizontal="center" vertical="distributed"/>
    </xf>
    <xf numFmtId="0" fontId="6" fillId="10" borderId="11" xfId="0" applyFont="1" applyFill="1" applyBorder="1" applyAlignment="1">
      <alignment horizontal="center" vertical="distributed"/>
    </xf>
    <xf numFmtId="0" fontId="6" fillId="4" borderId="7" xfId="4" applyBorder="1" applyAlignment="1"/>
    <xf numFmtId="0" fontId="6" fillId="4" borderId="8" xfId="4" applyBorder="1" applyAlignment="1"/>
    <xf numFmtId="0" fontId="6" fillId="4" borderId="16" xfId="4" applyBorder="1" applyAlignment="1"/>
    <xf numFmtId="0" fontId="21" fillId="20" borderId="18" xfId="0" applyFont="1" applyFill="1" applyBorder="1" applyAlignment="1">
      <alignment horizontal="center" vertical="center"/>
    </xf>
    <xf numFmtId="0" fontId="18" fillId="0" borderId="19" xfId="0" applyFont="1" applyBorder="1" applyAlignment="1">
      <alignment horizontal="center"/>
    </xf>
    <xf numFmtId="0" fontId="18" fillId="0" borderId="20" xfId="0" applyFont="1" applyBorder="1" applyAlignment="1">
      <alignment horizontal="center"/>
    </xf>
    <xf numFmtId="0" fontId="0" fillId="0" borderId="0" xfId="0" applyAlignment="1">
      <alignment vertical="distributed"/>
    </xf>
  </cellXfs>
  <cellStyles count="8">
    <cellStyle name="Cálculo" xfId="3" builtinId="22"/>
    <cellStyle name="Celda de comprobación" xfId="4" builtinId="23"/>
    <cellStyle name="Énfasis1" xfId="6" builtinId="29"/>
    <cellStyle name="Énfasis2" xfId="7" builtinId="33"/>
    <cellStyle name="Entrada" xfId="1" builtinId="20"/>
    <cellStyle name="Normal" xfId="0" builtinId="0"/>
    <cellStyle name="Notas" xfId="5" builtinId="10"/>
    <cellStyle name="Salida" xfId="2" builtinId="21"/>
  </cellStyles>
  <dxfs count="4">
    <dxf>
      <numFmt numFmtId="2" formatCode="0.00"/>
      <border outline="0">
        <left style="thin">
          <color theme="1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0" tint="-0.14999847407452621"/>
          <bgColor theme="9" tint="0.59999389629810485"/>
        </patternFill>
      </fill>
      <alignment horizontal="center" vertical="bottom" textRotation="0" wrapText="0" relativeIndent="0" justifyLastLine="0" shrinkToFit="0" readingOrder="0"/>
      <border diagonalUp="0" diagonalDown="0" outline="0">
        <left/>
        <right style="thin">
          <color theme="1"/>
        </right>
        <top/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relativeIndent="0" justifyLastLine="0" shrinkToFit="0" readingOrder="0"/>
      <border diagonalUp="0" diagonalDown="0" outline="0">
        <left/>
        <right/>
        <top/>
        <bottom style="thin">
          <color theme="1"/>
        </bottom>
      </border>
    </dxf>
    <dxf>
      <border outline="0">
        <left style="thin">
          <color theme="1"/>
        </left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5" Type="http://schemas.openxmlformats.org/officeDocument/2006/relationships/customXml" Target="../customXml/item3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13</xdr:row>
      <xdr:rowOff>0</xdr:rowOff>
    </xdr:from>
    <xdr:to>
      <xdr:col>1</xdr:col>
      <xdr:colOff>3200847</xdr:colOff>
      <xdr:row>20</xdr:row>
      <xdr:rowOff>95449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A492EC-13AC-82AE-5CA6-D353E900CB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2857500"/>
          <a:ext cx="3200847" cy="1428949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0000000}" name="Tabla7" displayName="Tabla7" ref="A16:C21" totalsRowShown="0" tableBorderDxfId="3">
  <tableColumns count="3">
    <tableColumn id="1" xr3:uid="{00000000-0010-0000-0000-000001000000}" name="Tr" dataDxfId="2"/>
    <tableColumn id="2" xr3:uid="{00000000-0010-0000-0000-000002000000}" name="Intensidad" dataDxfId="1"/>
    <tableColumn id="3" xr3:uid="{00000000-0010-0000-0000-000003000000}" name="Intensidad / TC" dataDxfId="0">
      <calculatedColumnFormula>+B17/$B$14</calculatedColumn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D7F3F-15D8-4422-A0B5-723E53DD7E18}">
  <dimension ref="B2:K11"/>
  <sheetViews>
    <sheetView tabSelected="1" topLeftCell="A7" workbookViewId="0">
      <selection activeCell="H11" sqref="H11"/>
    </sheetView>
  </sheetViews>
  <sheetFormatPr baseColWidth="10" defaultRowHeight="15" x14ac:dyDescent="0.25"/>
  <cols>
    <col min="2" max="2" width="90.5703125" style="69" customWidth="1"/>
  </cols>
  <sheetData>
    <row r="2" spans="2:11" x14ac:dyDescent="0.25">
      <c r="B2" s="69" t="s">
        <v>46</v>
      </c>
    </row>
    <row r="4" spans="2:11" x14ac:dyDescent="0.25">
      <c r="B4" s="69" t="s">
        <v>47</v>
      </c>
    </row>
    <row r="5" spans="2:11" ht="30" x14ac:dyDescent="0.25">
      <c r="B5" s="69" t="s">
        <v>51</v>
      </c>
    </row>
    <row r="6" spans="2:11" x14ac:dyDescent="0.25">
      <c r="B6" s="69" t="s">
        <v>48</v>
      </c>
      <c r="K6" t="e" vm="1">
        <v>#VALUE!</v>
      </c>
    </row>
    <row r="7" spans="2:11" ht="164.25" customHeight="1" x14ac:dyDescent="0.25">
      <c r="B7" s="69" t="e" vm="1">
        <v>#VALUE!</v>
      </c>
    </row>
    <row r="9" spans="2:11" ht="30" x14ac:dyDescent="0.25">
      <c r="B9" s="69" t="s">
        <v>49</v>
      </c>
    </row>
    <row r="10" spans="2:11" ht="60" x14ac:dyDescent="0.25">
      <c r="B10" s="69" t="s">
        <v>50</v>
      </c>
    </row>
    <row r="11" spans="2:11" ht="30" x14ac:dyDescent="0.25">
      <c r="B11" s="69" t="s">
        <v>52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"/>
  <sheetViews>
    <sheetView workbookViewId="0">
      <selection activeCell="P4" sqref="P4"/>
    </sheetView>
  </sheetViews>
  <sheetFormatPr baseColWidth="10" defaultColWidth="11.42578125" defaultRowHeight="15" x14ac:dyDescent="0.25"/>
  <cols>
    <col min="1" max="1" width="16.42578125" customWidth="1"/>
    <col min="2" max="2" width="19.28515625" customWidth="1"/>
    <col min="3" max="3" width="16.42578125" customWidth="1"/>
    <col min="4" max="4" width="25.28515625" customWidth="1"/>
    <col min="5" max="5" width="12.28515625" customWidth="1"/>
    <col min="7" max="7" width="15.140625" customWidth="1"/>
    <col min="11" max="11" width="19.7109375" customWidth="1"/>
  </cols>
  <sheetData>
    <row r="1" spans="1:11" ht="18.75" x14ac:dyDescent="0.3">
      <c r="A1" s="6" t="s">
        <v>0</v>
      </c>
      <c r="B1" s="7"/>
      <c r="C1" s="7"/>
      <c r="D1" s="7"/>
    </row>
    <row r="2" spans="1:11" ht="15.75" thickBot="1" x14ac:dyDescent="0.3"/>
    <row r="3" spans="1:11" ht="38.25" customHeight="1" thickTop="1" thickBot="1" x14ac:dyDescent="0.35">
      <c r="A3" s="46" t="s">
        <v>1</v>
      </c>
      <c r="B3" s="10"/>
      <c r="D3" s="58" t="s">
        <v>2</v>
      </c>
      <c r="E3" s="59"/>
      <c r="F3" s="59"/>
      <c r="G3" s="59"/>
      <c r="I3" s="60" t="s">
        <v>45</v>
      </c>
      <c r="J3" s="61"/>
      <c r="K3" s="62"/>
    </row>
    <row r="4" spans="1:11" ht="30" customHeight="1" thickTop="1" thickBot="1" x14ac:dyDescent="0.3">
      <c r="A4" s="46"/>
      <c r="B4" s="10"/>
      <c r="D4" s="8"/>
      <c r="E4" s="21" t="s">
        <v>3</v>
      </c>
      <c r="F4" s="22" t="s">
        <v>4</v>
      </c>
      <c r="G4" s="21" t="s">
        <v>5</v>
      </c>
      <c r="I4" s="18" t="s">
        <v>6</v>
      </c>
      <c r="J4" s="19"/>
      <c r="K4" s="20" t="s">
        <v>7</v>
      </c>
    </row>
    <row r="5" spans="1:11" ht="16.5" thickTop="1" thickBot="1" x14ac:dyDescent="0.3">
      <c r="A5" s="47" t="s">
        <v>8</v>
      </c>
      <c r="B5" s="23">
        <v>5</v>
      </c>
      <c r="D5" s="41" t="s">
        <v>9</v>
      </c>
      <c r="E5" s="33">
        <v>0.75</v>
      </c>
      <c r="F5" s="34"/>
      <c r="G5" s="35">
        <f t="shared" ref="G5:G6" si="0">E5*F5</f>
        <v>0</v>
      </c>
      <c r="I5" s="16" t="s">
        <v>10</v>
      </c>
      <c r="J5" s="63"/>
      <c r="K5" s="44">
        <f>((C17*$E$21*H21)/3.6)</f>
        <v>0</v>
      </c>
    </row>
    <row r="6" spans="1:11" ht="31.5" thickTop="1" thickBot="1" x14ac:dyDescent="0.3">
      <c r="A6" s="47" t="s">
        <v>11</v>
      </c>
      <c r="B6" s="23">
        <v>2000</v>
      </c>
      <c r="D6" s="41" t="s">
        <v>12</v>
      </c>
      <c r="E6" s="33">
        <v>0.85</v>
      </c>
      <c r="F6" s="34"/>
      <c r="G6" s="35">
        <f t="shared" si="0"/>
        <v>0</v>
      </c>
      <c r="I6" s="16" t="s">
        <v>13</v>
      </c>
      <c r="J6" s="64"/>
      <c r="K6" s="44">
        <f>(($B$5*C18*$E$21)/3.6)</f>
        <v>0</v>
      </c>
    </row>
    <row r="7" spans="1:11" ht="16.5" thickTop="1" thickBot="1" x14ac:dyDescent="0.3">
      <c r="A7" s="24"/>
      <c r="B7" s="25"/>
      <c r="D7" s="42" t="s">
        <v>14</v>
      </c>
      <c r="E7" s="36">
        <v>0.5</v>
      </c>
      <c r="F7" s="37"/>
      <c r="G7" s="35">
        <f>E7*F7</f>
        <v>0</v>
      </c>
      <c r="I7" s="16" t="s">
        <v>15</v>
      </c>
      <c r="J7" s="64"/>
      <c r="K7" s="44">
        <f>(($B$5*C19*$E$21)/3.6)</f>
        <v>0</v>
      </c>
    </row>
    <row r="8" spans="1:11" ht="17.25" thickTop="1" thickBot="1" x14ac:dyDescent="0.3">
      <c r="A8" s="56" t="s">
        <v>16</v>
      </c>
      <c r="B8" s="57"/>
      <c r="D8" s="42" t="s">
        <v>17</v>
      </c>
      <c r="E8" s="36">
        <v>0.6</v>
      </c>
      <c r="F8" s="48"/>
      <c r="G8" s="35">
        <f t="shared" ref="G8:G13" si="1">E8*F8</f>
        <v>0</v>
      </c>
      <c r="I8" s="16" t="s">
        <v>18</v>
      </c>
      <c r="J8" s="64"/>
      <c r="K8" s="44">
        <f>(($B$5*C20*$E$21)/3.6)</f>
        <v>0</v>
      </c>
    </row>
    <row r="9" spans="1:11" ht="16.5" thickTop="1" thickBot="1" x14ac:dyDescent="0.3">
      <c r="A9" s="26" t="s">
        <v>19</v>
      </c>
      <c r="B9" s="27">
        <v>534</v>
      </c>
      <c r="D9" s="42" t="s">
        <v>20</v>
      </c>
      <c r="E9" s="36">
        <v>0.6</v>
      </c>
      <c r="F9" s="37"/>
      <c r="G9" s="35">
        <f t="shared" si="1"/>
        <v>0</v>
      </c>
      <c r="I9" s="17" t="s">
        <v>21</v>
      </c>
      <c r="J9" s="65"/>
      <c r="K9" s="44">
        <f>(($B$5*C21*$E$21)/3.6)</f>
        <v>0</v>
      </c>
    </row>
    <row r="10" spans="1:11" x14ac:dyDescent="0.25">
      <c r="A10" s="26" t="s">
        <v>22</v>
      </c>
      <c r="B10" s="27">
        <v>450</v>
      </c>
      <c r="D10" s="42" t="s">
        <v>23</v>
      </c>
      <c r="E10" s="36">
        <v>0.1</v>
      </c>
      <c r="F10" s="48"/>
      <c r="G10" s="35">
        <f t="shared" si="1"/>
        <v>0</v>
      </c>
      <c r="K10" s="45"/>
    </row>
    <row r="11" spans="1:11" x14ac:dyDescent="0.25">
      <c r="A11" s="26" t="s">
        <v>24</v>
      </c>
      <c r="B11" s="29">
        <f>+(B9-B10)/(B6)</f>
        <v>4.2000000000000003E-2</v>
      </c>
      <c r="D11" s="42" t="s">
        <v>25</v>
      </c>
      <c r="E11" s="36">
        <v>0.15</v>
      </c>
      <c r="F11" s="37"/>
      <c r="G11" s="35">
        <f t="shared" si="1"/>
        <v>0</v>
      </c>
    </row>
    <row r="12" spans="1:11" x14ac:dyDescent="0.25">
      <c r="A12" s="9"/>
      <c r="B12" s="43"/>
      <c r="D12" s="42" t="s">
        <v>26</v>
      </c>
      <c r="E12" s="36">
        <v>0.5</v>
      </c>
      <c r="F12" s="37"/>
      <c r="G12" s="35">
        <f t="shared" si="1"/>
        <v>0</v>
      </c>
    </row>
    <row r="13" spans="1:11" x14ac:dyDescent="0.25">
      <c r="A13" s="28" t="s">
        <v>27</v>
      </c>
      <c r="B13" s="27">
        <v>0</v>
      </c>
      <c r="D13" s="42" t="s">
        <v>28</v>
      </c>
      <c r="E13" s="36">
        <v>0.25</v>
      </c>
      <c r="F13" s="37"/>
      <c r="G13" s="35">
        <f t="shared" si="1"/>
        <v>0</v>
      </c>
    </row>
    <row r="14" spans="1:11" ht="30" x14ac:dyDescent="0.35">
      <c r="A14" s="28" t="s">
        <v>29</v>
      </c>
      <c r="B14" s="27">
        <f>IF(B13&gt;0,B13,0.0195*(((B6)^0.77)/(B11^0.385)))</f>
        <v>23.00788676100801</v>
      </c>
      <c r="D14" s="39" t="s">
        <v>30</v>
      </c>
      <c r="E14" s="38"/>
      <c r="F14" s="49"/>
      <c r="G14" s="35"/>
    </row>
    <row r="16" spans="1:11" ht="15.75" thickBot="1" x14ac:dyDescent="0.3">
      <c r="A16" s="13" t="s">
        <v>31</v>
      </c>
      <c r="B16" s="13" t="s">
        <v>32</v>
      </c>
      <c r="C16" t="s">
        <v>33</v>
      </c>
    </row>
    <row r="17" spans="1:8" x14ac:dyDescent="0.25">
      <c r="A17" s="14">
        <v>5</v>
      </c>
      <c r="B17" s="30"/>
      <c r="C17" s="3">
        <f t="shared" ref="C17:C21" si="2">+B17/$B$14</f>
        <v>0</v>
      </c>
      <c r="G17" s="32"/>
    </row>
    <row r="18" spans="1:8" x14ac:dyDescent="0.25">
      <c r="A18" s="15">
        <v>10</v>
      </c>
      <c r="B18" s="31"/>
      <c r="C18" s="3">
        <f t="shared" si="2"/>
        <v>0</v>
      </c>
    </row>
    <row r="19" spans="1:8" x14ac:dyDescent="0.25">
      <c r="A19" s="14">
        <v>50</v>
      </c>
      <c r="B19" s="30"/>
      <c r="C19" s="3">
        <f t="shared" si="2"/>
        <v>0</v>
      </c>
    </row>
    <row r="20" spans="1:8" x14ac:dyDescent="0.25">
      <c r="A20" s="15">
        <v>100</v>
      </c>
      <c r="B20" s="31"/>
      <c r="C20" s="3">
        <f t="shared" si="2"/>
        <v>0</v>
      </c>
    </row>
    <row r="21" spans="1:8" x14ac:dyDescent="0.25">
      <c r="A21" s="14">
        <v>500</v>
      </c>
      <c r="B21" s="30"/>
      <c r="C21" s="3">
        <f t="shared" si="2"/>
        <v>0</v>
      </c>
      <c r="D21" s="11" t="s">
        <v>34</v>
      </c>
      <c r="E21" s="12">
        <f>+G14</f>
        <v>0</v>
      </c>
      <c r="G21" s="40" t="s">
        <v>35</v>
      </c>
      <c r="H21" s="25">
        <f>+B5</f>
        <v>5</v>
      </c>
    </row>
    <row r="22" spans="1:8" x14ac:dyDescent="0.25">
      <c r="A22" s="2"/>
      <c r="B22" s="1"/>
    </row>
    <row r="23" spans="1:8" x14ac:dyDescent="0.25">
      <c r="A23" s="2"/>
      <c r="C23" s="1"/>
    </row>
    <row r="24" spans="1:8" x14ac:dyDescent="0.25">
      <c r="A24" s="2"/>
    </row>
    <row r="25" spans="1:8" x14ac:dyDescent="0.25">
      <c r="A25" s="2"/>
    </row>
    <row r="26" spans="1:8" x14ac:dyDescent="0.25">
      <c r="A26" s="2"/>
      <c r="D26" s="1"/>
    </row>
    <row r="27" spans="1:8" x14ac:dyDescent="0.25">
      <c r="A27" s="2"/>
      <c r="D27" s="4"/>
    </row>
    <row r="30" spans="1:8" x14ac:dyDescent="0.25">
      <c r="A30" s="1"/>
    </row>
    <row r="31" spans="1:8" x14ac:dyDescent="0.25">
      <c r="A31" s="2"/>
      <c r="B31" s="1"/>
    </row>
    <row r="32" spans="1:8" x14ac:dyDescent="0.25">
      <c r="A32" s="2"/>
      <c r="C32" s="1"/>
    </row>
    <row r="33" spans="1:1" x14ac:dyDescent="0.25">
      <c r="A33" s="2"/>
    </row>
    <row r="34" spans="1:1" x14ac:dyDescent="0.25">
      <c r="A34" s="2"/>
    </row>
    <row r="35" spans="1:1" x14ac:dyDescent="0.25">
      <c r="A35" s="2"/>
    </row>
    <row r="36" spans="1:1" x14ac:dyDescent="0.25">
      <c r="A36" s="2"/>
    </row>
  </sheetData>
  <mergeCells count="4">
    <mergeCell ref="A8:B8"/>
    <mergeCell ref="D3:G3"/>
    <mergeCell ref="I3:K3"/>
    <mergeCell ref="J5:J9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BD0D4-9C83-4A84-85A2-43DE9C587235}">
  <dimension ref="B3:M26"/>
  <sheetViews>
    <sheetView topLeftCell="A10" workbookViewId="0">
      <selection activeCell="H12" sqref="H12"/>
    </sheetView>
  </sheetViews>
  <sheetFormatPr baseColWidth="10" defaultRowHeight="15" x14ac:dyDescent="0.25"/>
  <cols>
    <col min="2" max="10" width="11.42578125" style="5"/>
    <col min="11" max="11" width="19" style="5" customWidth="1"/>
  </cols>
  <sheetData>
    <row r="3" spans="2:13" ht="18.75" x14ac:dyDescent="0.25">
      <c r="B3" s="66" t="s">
        <v>43</v>
      </c>
      <c r="C3" s="67"/>
      <c r="D3" s="67"/>
      <c r="E3" s="67"/>
      <c r="F3" s="67"/>
      <c r="G3" s="67"/>
      <c r="H3" s="67"/>
      <c r="I3" s="67"/>
      <c r="J3" s="67"/>
      <c r="K3" s="68"/>
    </row>
    <row r="4" spans="2:13" ht="38.25" customHeight="1" x14ac:dyDescent="0.25">
      <c r="B4" s="52">
        <v>1</v>
      </c>
      <c r="C4" s="52">
        <v>2</v>
      </c>
      <c r="D4" s="52" t="s">
        <v>36</v>
      </c>
      <c r="E4" s="52" t="s">
        <v>37</v>
      </c>
      <c r="F4" s="52" t="s">
        <v>42</v>
      </c>
      <c r="G4" s="52" t="s">
        <v>38</v>
      </c>
      <c r="H4" s="52" t="s">
        <v>39</v>
      </c>
      <c r="I4" s="52" t="s">
        <v>44</v>
      </c>
      <c r="J4" s="52" t="s">
        <v>40</v>
      </c>
      <c r="K4" s="53" t="s">
        <v>41</v>
      </c>
      <c r="L4" s="51"/>
    </row>
    <row r="5" spans="2:13" x14ac:dyDescent="0.25">
      <c r="B5" s="54">
        <v>99.727699127230039</v>
      </c>
      <c r="C5" s="54">
        <v>123.17984094835015</v>
      </c>
      <c r="D5" s="54">
        <v>162.8515736800166</v>
      </c>
      <c r="E5" s="54">
        <v>201.14803730206287</v>
      </c>
      <c r="F5" s="54">
        <v>265.9304815227265</v>
      </c>
      <c r="G5" s="54">
        <v>328.46716312482778</v>
      </c>
      <c r="H5" s="54">
        <v>405.71008119673525</v>
      </c>
      <c r="I5" s="54">
        <v>534.10967576469466</v>
      </c>
      <c r="J5" s="54">
        <v>662.50927033265407</v>
      </c>
      <c r="K5" s="55">
        <v>5</v>
      </c>
      <c r="M5" s="50"/>
    </row>
    <row r="6" spans="2:13" x14ac:dyDescent="0.25">
      <c r="B6" s="54">
        <v>68.78024549991386</v>
      </c>
      <c r="C6" s="54">
        <v>84.95472948051345</v>
      </c>
      <c r="D6" s="54">
        <v>112.31554839612754</v>
      </c>
      <c r="E6" s="54">
        <v>138.72787107833867</v>
      </c>
      <c r="F6" s="54">
        <v>183.40705706755099</v>
      </c>
      <c r="G6" s="54">
        <v>226.5373844588909</v>
      </c>
      <c r="H6" s="54">
        <v>279.81031579703006</v>
      </c>
      <c r="I6" s="54">
        <v>368.36500735977074</v>
      </c>
      <c r="J6" s="54">
        <v>456.91969892251137</v>
      </c>
      <c r="K6" s="55">
        <v>10</v>
      </c>
    </row>
    <row r="7" spans="2:13" x14ac:dyDescent="0.25">
      <c r="B7" s="54">
        <v>47.436391418126377</v>
      </c>
      <c r="C7" s="54">
        <v>58.591616984904825</v>
      </c>
      <c r="D7" s="54">
        <v>77.461839185597185</v>
      </c>
      <c r="E7" s="54">
        <v>95.677902066861463</v>
      </c>
      <c r="F7" s="54">
        <v>126.49226365314276</v>
      </c>
      <c r="G7" s="54">
        <v>156.23840772775355</v>
      </c>
      <c r="H7" s="54">
        <v>192.97970756725621</v>
      </c>
      <c r="I7" s="54">
        <v>254.05414806030274</v>
      </c>
      <c r="J7" s="54">
        <v>315.12858855334923</v>
      </c>
      <c r="K7" s="55">
        <v>20</v>
      </c>
    </row>
    <row r="8" spans="2:13" x14ac:dyDescent="0.25">
      <c r="B8" s="54">
        <v>38.170401583522235</v>
      </c>
      <c r="C8" s="54">
        <v>47.146620619357272</v>
      </c>
      <c r="D8" s="54">
        <v>62.330827044795647</v>
      </c>
      <c r="E8" s="54">
        <v>76.988654393417633</v>
      </c>
      <c r="F8" s="54">
        <v>101.78389115417113</v>
      </c>
      <c r="G8" s="54">
        <v>125.7195707230714</v>
      </c>
      <c r="H8" s="54">
        <v>155.28400696386274</v>
      </c>
      <c r="I8" s="54">
        <v>204.42846864012984</v>
      </c>
      <c r="J8" s="54">
        <v>253.57293031639693</v>
      </c>
      <c r="K8" s="55">
        <v>30</v>
      </c>
    </row>
    <row r="9" spans="2:13" x14ac:dyDescent="0.25">
      <c r="B9" s="54">
        <v>32.715952297328023</v>
      </c>
      <c r="C9" s="54">
        <v>40.409493407818175</v>
      </c>
      <c r="D9" s="54">
        <v>53.423916952732419</v>
      </c>
      <c r="E9" s="54">
        <v>65.987179596712608</v>
      </c>
      <c r="F9" s="54">
        <v>87.239242698295271</v>
      </c>
      <c r="G9" s="54">
        <v>107.75457705407311</v>
      </c>
      <c r="H9" s="54">
        <v>133.09433366194352</v>
      </c>
      <c r="I9" s="54">
        <v>175.21618193122379</v>
      </c>
      <c r="J9" s="54">
        <v>217.33803020050408</v>
      </c>
      <c r="K9" s="55">
        <v>40</v>
      </c>
    </row>
    <row r="10" spans="2:13" x14ac:dyDescent="0.25">
      <c r="B10" s="54">
        <v>29.027912099502444</v>
      </c>
      <c r="C10" s="54">
        <v>35.854167164908446</v>
      </c>
      <c r="D10" s="54">
        <v>47.401486321450925</v>
      </c>
      <c r="E10" s="54">
        <v>58.548503544061433</v>
      </c>
      <c r="F10" s="54">
        <v>77.404840478389488</v>
      </c>
      <c r="G10" s="54">
        <v>95.607499443021197</v>
      </c>
      <c r="H10" s="54">
        <v>118.09072783115292</v>
      </c>
      <c r="I10" s="54">
        <v>155.46421761733006</v>
      </c>
      <c r="J10" s="54">
        <v>192.83770740350721</v>
      </c>
      <c r="K10" s="55">
        <v>50</v>
      </c>
    </row>
    <row r="11" spans="2:13" x14ac:dyDescent="0.25">
      <c r="B11" s="54">
        <v>26.325380157378167</v>
      </c>
      <c r="C11" s="54">
        <v>32.516103039273673</v>
      </c>
      <c r="D11" s="54">
        <v>42.988353525376212</v>
      </c>
      <c r="E11" s="54">
        <v>53.097570647164773</v>
      </c>
      <c r="F11" s="54">
        <v>70.198360964781344</v>
      </c>
      <c r="G11" s="54">
        <v>86.706331482139063</v>
      </c>
      <c r="H11" s="54">
        <v>107.09634549533672</v>
      </c>
      <c r="I11" s="54">
        <v>140.99032047557193</v>
      </c>
      <c r="J11" s="54">
        <v>174.88429545580715</v>
      </c>
      <c r="K11" s="55">
        <v>60</v>
      </c>
    </row>
    <row r="12" spans="2:13" x14ac:dyDescent="0.25">
      <c r="B12" s="54">
        <v>24.237686966024199</v>
      </c>
      <c r="C12" s="54">
        <v>29.937464230692974</v>
      </c>
      <c r="D12" s="54">
        <v>39.579229234447702</v>
      </c>
      <c r="E12" s="54">
        <v>48.886750668314285</v>
      </c>
      <c r="F12" s="54">
        <v>64.631389496401312</v>
      </c>
      <c r="G12" s="54">
        <v>79.830221173365089</v>
      </c>
      <c r="H12" s="54">
        <v>98.603236944847538</v>
      </c>
      <c r="I12" s="54">
        <v>129.8093031324598</v>
      </c>
      <c r="J12" s="54">
        <v>161.01536932007207</v>
      </c>
      <c r="K12" s="55">
        <v>70</v>
      </c>
    </row>
    <row r="13" spans="2:13" x14ac:dyDescent="0.25">
      <c r="B13" s="54">
        <v>22.563553059646271</v>
      </c>
      <c r="C13" s="54">
        <v>27.869638038786317</v>
      </c>
      <c r="D13" s="54">
        <v>36.845431667766675</v>
      </c>
      <c r="E13" s="54">
        <v>45.510068438644666</v>
      </c>
      <c r="F13" s="54">
        <v>60.167201113907637</v>
      </c>
      <c r="G13" s="54">
        <v>74.316226368195686</v>
      </c>
      <c r="H13" s="54">
        <v>91.792561384948428</v>
      </c>
      <c r="I13" s="54">
        <v>120.84317711383545</v>
      </c>
      <c r="J13" s="54">
        <v>149.89379284272249</v>
      </c>
      <c r="K13" s="55">
        <v>80</v>
      </c>
    </row>
    <row r="14" spans="2:13" x14ac:dyDescent="0.25">
      <c r="B14" s="54">
        <v>21.183110738521297</v>
      </c>
      <c r="C14" s="54">
        <v>26.164568463907131</v>
      </c>
      <c r="D14" s="54">
        <v>34.591221389808751</v>
      </c>
      <c r="E14" s="54">
        <v>42.725754091346388</v>
      </c>
      <c r="F14" s="54">
        <v>56.48616069701427</v>
      </c>
      <c r="G14" s="54">
        <v>69.76954598706206</v>
      </c>
      <c r="H14" s="54">
        <v>86.17667561707853</v>
      </c>
      <c r="I14" s="54">
        <v>113.44996933905983</v>
      </c>
      <c r="J14" s="54">
        <v>140.72326306104114</v>
      </c>
      <c r="K14" s="55">
        <v>90</v>
      </c>
    </row>
    <row r="15" spans="2:13" x14ac:dyDescent="0.25">
      <c r="B15" s="54">
        <v>20.019983796142284</v>
      </c>
      <c r="C15" s="54">
        <v>24.727918535964815</v>
      </c>
      <c r="D15" s="54">
        <v>32.691878934164663</v>
      </c>
      <c r="E15" s="54">
        <v>40.379758910065739</v>
      </c>
      <c r="F15" s="54">
        <v>53.384606058073928</v>
      </c>
      <c r="G15" s="54">
        <v>65.938624282652938</v>
      </c>
      <c r="H15" s="54">
        <v>81.444867600203779</v>
      </c>
      <c r="I15" s="54">
        <v>107.22063326188155</v>
      </c>
      <c r="J15" s="54">
        <v>132.9963989235593</v>
      </c>
      <c r="K15" s="55">
        <v>100</v>
      </c>
    </row>
    <row r="16" spans="2:13" x14ac:dyDescent="0.25">
      <c r="B16" s="54">
        <v>19.022922666756589</v>
      </c>
      <c r="C16" s="54">
        <v>23.496386750830332</v>
      </c>
      <c r="D16" s="54">
        <v>31.06371569168893</v>
      </c>
      <c r="E16" s="54">
        <v>38.368713924557298</v>
      </c>
      <c r="F16" s="54">
        <v>50.725876852792041</v>
      </c>
      <c r="G16" s="54">
        <v>62.654663622801166</v>
      </c>
      <c r="H16" s="54">
        <v>77.38864495292195</v>
      </c>
      <c r="I16" s="54">
        <v>101.88069259149293</v>
      </c>
      <c r="J16" s="54">
        <v>126.37274023006391</v>
      </c>
      <c r="K16" s="55">
        <v>110</v>
      </c>
    </row>
    <row r="17" spans="2:11" x14ac:dyDescent="0.25">
      <c r="B17" s="54">
        <v>18.156100320664478</v>
      </c>
      <c r="C17" s="54">
        <v>22.425720931238114</v>
      </c>
      <c r="D17" s="54">
        <v>29.648227473295247</v>
      </c>
      <c r="E17" s="54">
        <v>36.620356997325338</v>
      </c>
      <c r="F17" s="54">
        <v>48.414437945564771</v>
      </c>
      <c r="G17" s="54">
        <v>59.799662660723016</v>
      </c>
      <c r="H17" s="54">
        <v>73.86225692337851</v>
      </c>
      <c r="I17" s="54">
        <v>97.238269209938807</v>
      </c>
      <c r="J17" s="54">
        <v>120.6142814964991</v>
      </c>
      <c r="K17" s="55">
        <v>120</v>
      </c>
    </row>
    <row r="18" spans="2:11" x14ac:dyDescent="0.25">
      <c r="B18" s="54">
        <v>17.393624286371391</v>
      </c>
      <c r="C18" s="54">
        <v>21.483939686377266</v>
      </c>
      <c r="D18" s="54">
        <v>28.40313284898717</v>
      </c>
      <c r="E18" s="54">
        <v>35.082463722636945</v>
      </c>
      <c r="F18" s="54">
        <v>46.381245354904323</v>
      </c>
      <c r="G18" s="54">
        <v>57.288340910329445</v>
      </c>
      <c r="H18" s="54">
        <v>70.760368315791567</v>
      </c>
      <c r="I18" s="54">
        <v>93.154691317150196</v>
      </c>
      <c r="J18" s="54">
        <v>115.54901431850881</v>
      </c>
      <c r="K18" s="55">
        <v>130</v>
      </c>
    </row>
    <row r="19" spans="2:11" x14ac:dyDescent="0.25">
      <c r="B19" s="54">
        <v>16.716259118205443</v>
      </c>
      <c r="C19" s="54">
        <v>20.647284129206668</v>
      </c>
      <c r="D19" s="54">
        <v>27.297021061016178</v>
      </c>
      <c r="E19" s="54">
        <v>33.716236733487847</v>
      </c>
      <c r="F19" s="54">
        <v>44.575006497359986</v>
      </c>
      <c r="G19" s="54">
        <v>55.057343733675523</v>
      </c>
      <c r="H19" s="54">
        <v>68.004725903688524</v>
      </c>
      <c r="I19" s="54">
        <v>89.526940015259086</v>
      </c>
      <c r="J19" s="54">
        <v>111.04915412682965</v>
      </c>
      <c r="K19" s="55">
        <v>140</v>
      </c>
    </row>
    <row r="20" spans="2:11" x14ac:dyDescent="0.25">
      <c r="B20" s="54">
        <v>16.109379283483072</v>
      </c>
      <c r="C20" s="54">
        <v>19.897689360951848</v>
      </c>
      <c r="D20" s="54">
        <v>26.30600916578414</v>
      </c>
      <c r="E20" s="54">
        <v>32.492176731092044</v>
      </c>
      <c r="F20" s="54">
        <v>42.956721426245906</v>
      </c>
      <c r="G20" s="54">
        <v>53.058499887748539</v>
      </c>
      <c r="H20" s="54">
        <v>65.535830409491297</v>
      </c>
      <c r="I20" s="54">
        <v>86.276685626674762</v>
      </c>
      <c r="J20" s="54">
        <v>107.01754084385823</v>
      </c>
      <c r="K20" s="55">
        <v>150</v>
      </c>
    </row>
    <row r="21" spans="2:11" x14ac:dyDescent="0.25">
      <c r="B21" s="54">
        <v>15.561641674023736</v>
      </c>
      <c r="C21" s="54">
        <v>19.221144808083402</v>
      </c>
      <c r="D21" s="54">
        <v>25.411574295183303</v>
      </c>
      <c r="E21" s="54">
        <v>31.387404976970764</v>
      </c>
      <c r="F21" s="54">
        <v>41.496142996116902</v>
      </c>
      <c r="G21" s="54">
        <v>51.254449254971455</v>
      </c>
      <c r="H21" s="54">
        <v>63.307536044404756</v>
      </c>
      <c r="I21" s="54">
        <v>83.343178090125406</v>
      </c>
      <c r="J21" s="54">
        <v>103.37882013584607</v>
      </c>
      <c r="K21" s="55">
        <v>160</v>
      </c>
    </row>
    <row r="22" spans="2:11" x14ac:dyDescent="0.25">
      <c r="B22" s="54">
        <v>15.064096870554579</v>
      </c>
      <c r="C22" s="54">
        <v>18.606596490089824</v>
      </c>
      <c r="D22" s="54">
        <v>24.599102384867834</v>
      </c>
      <c r="E22" s="54">
        <v>30.3838707376018</v>
      </c>
      <c r="F22" s="54">
        <v>40.169406990738061</v>
      </c>
      <c r="G22" s="54">
        <v>49.61571566788129</v>
      </c>
      <c r="H22" s="54">
        <v>61.283434973377744</v>
      </c>
      <c r="I22" s="54">
        <v>80.678487176918921</v>
      </c>
      <c r="J22" s="54">
        <v>100.0735393804601</v>
      </c>
      <c r="K22" s="55">
        <v>170</v>
      </c>
    </row>
    <row r="23" spans="2:11" x14ac:dyDescent="0.25">
      <c r="B23" s="54">
        <v>14.609577577725721</v>
      </c>
      <c r="C23" s="54">
        <v>18.045191637791088</v>
      </c>
      <c r="D23" s="54">
        <v>23.856889511685271</v>
      </c>
      <c r="E23" s="54">
        <v>29.467117774597931</v>
      </c>
      <c r="F23" s="54">
        <v>38.957401344752547</v>
      </c>
      <c r="G23" s="54">
        <v>48.118692634084717</v>
      </c>
      <c r="H23" s="54">
        <v>59.434369359582504</v>
      </c>
      <c r="I23" s="54">
        <v>78.24422714438866</v>
      </c>
      <c r="J23" s="54">
        <v>97.054084929194815</v>
      </c>
      <c r="K23" s="55">
        <v>180</v>
      </c>
    </row>
    <row r="24" spans="2:11" x14ac:dyDescent="0.25">
      <c r="B24" s="54">
        <v>14.192267606131567</v>
      </c>
      <c r="C24" s="54">
        <v>17.529746316411035</v>
      </c>
      <c r="D24" s="54">
        <v>23.175438057563483</v>
      </c>
      <c r="E24" s="54">
        <v>28.625414993250757</v>
      </c>
      <c r="F24" s="54">
        <v>37.844616805838349</v>
      </c>
      <c r="G24" s="54">
        <v>46.744223718098191</v>
      </c>
      <c r="H24" s="54">
        <v>57.736677906341683</v>
      </c>
      <c r="I24" s="54">
        <v>76.009248341386581</v>
      </c>
      <c r="J24" s="54">
        <v>94.281818776431493</v>
      </c>
      <c r="K24" s="55">
        <v>190</v>
      </c>
    </row>
    <row r="25" spans="2:11" x14ac:dyDescent="0.25">
      <c r="B25" s="54">
        <v>13.807391652004824</v>
      </c>
      <c r="C25" s="54">
        <v>17.054362253316452</v>
      </c>
      <c r="D25" s="54">
        <v>22.546950131444024</v>
      </c>
      <c r="E25" s="54">
        <v>27.849130736671381</v>
      </c>
      <c r="F25" s="54">
        <v>36.818319711819683</v>
      </c>
      <c r="G25" s="54">
        <v>45.476580787264197</v>
      </c>
      <c r="H25" s="54">
        <v>56.170933825550016</v>
      </c>
      <c r="I25" s="54">
        <v>73.947975767495095</v>
      </c>
      <c r="J25" s="54">
        <v>91.725017709440166</v>
      </c>
      <c r="K25" s="55">
        <v>200</v>
      </c>
    </row>
    <row r="26" spans="2:11" x14ac:dyDescent="0.25">
      <c r="B26" s="54">
        <v>13.450987826875453</v>
      </c>
      <c r="C26" s="54">
        <v>16.614145875348974</v>
      </c>
      <c r="D26" s="54">
        <v>21.964956118789143</v>
      </c>
      <c r="E26" s="54">
        <v>27.130273984343624</v>
      </c>
      <c r="F26" s="54">
        <v>35.867945426012902</v>
      </c>
      <c r="G26" s="54">
        <v>44.302714806282012</v>
      </c>
      <c r="H26" s="54">
        <v>54.721019447724146</v>
      </c>
      <c r="I26" s="54">
        <v>72.039190814597589</v>
      </c>
      <c r="J26" s="54">
        <v>89.357362181471046</v>
      </c>
      <c r="K26" s="55">
        <v>210</v>
      </c>
    </row>
  </sheetData>
  <mergeCells count="1">
    <mergeCell ref="B3:K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AD5CEC245092C4891FFE011C512F27E" ma:contentTypeVersion="2" ma:contentTypeDescription="Create a new document." ma:contentTypeScope="" ma:versionID="2911de10b7df4617cfeab11e8332de86">
  <xsd:schema xmlns:xsd="http://www.w3.org/2001/XMLSchema" xmlns:xs="http://www.w3.org/2001/XMLSchema" xmlns:p="http://schemas.microsoft.com/office/2006/metadata/properties" xmlns:ns2="8f60c0ce-935b-4ca6-934e-2bb1508ac021" targetNamespace="http://schemas.microsoft.com/office/2006/metadata/properties" ma:root="true" ma:fieldsID="e8ad607fe07c1922d4dd86eefe2fc7a0" ns2:_="">
    <xsd:import namespace="8f60c0ce-935b-4ca6-934e-2bb1508ac0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60c0ce-935b-4ca6-934e-2bb1508ac02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D7F62B0-9C34-45E8-B621-4809F20CE88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07E3C0-64B4-49D0-800F-696A281090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f60c0ce-935b-4ca6-934e-2bb1508ac0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EE06078-81CA-4B3E-8285-BE34FCD75C65}">
  <ds:schemaRefs>
    <ds:schemaRef ds:uri="http://purl.org/dc/terms/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elements/1.1/"/>
    <ds:schemaRef ds:uri="8f60c0ce-935b-4ca6-934e-2bb1508ac021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Instrucciones</vt:lpstr>
      <vt:lpstr>ESCORRENTIA</vt:lpstr>
      <vt:lpstr>IDF HERMOSILLO OBS.</vt:lpstr>
      <vt:lpstr>I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 L I A</dc:creator>
  <cp:keywords/>
  <dc:description/>
  <cp:lastModifiedBy>JOSE ISMAEL MINJAREZ SOSA</cp:lastModifiedBy>
  <cp:revision/>
  <dcterms:created xsi:type="dcterms:W3CDTF">2010-01-08T20:36:21Z</dcterms:created>
  <dcterms:modified xsi:type="dcterms:W3CDTF">2026-03-10T14:52:38Z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0x0101006AD5CEC245092C4891FFE011C512F27E</vt:lpwstr>
  </property>
  <property fmtid="{D5CDD505-2E9C-101B-9397-08002B2CF9AE}" pid="3" name="MediaServiceImageTags">
    <vt:lpwstr/>
  </property>
</Properties>
</file>